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kr\Desktop\"/>
    </mc:Choice>
  </mc:AlternateContent>
  <xr:revisionPtr revIDLastSave="0" documentId="13_ncr:1_{6666B3FC-0B98-408D-9622-44C8286012D4}" xr6:coauthVersionLast="47" xr6:coauthVersionMax="47" xr10:uidLastSave="{00000000-0000-0000-0000-000000000000}"/>
  <bookViews>
    <workbookView xWindow="-98" yWindow="-98" windowWidth="22695" windowHeight="14595" xr2:uid="{B6D6CE4A-1C37-47FF-913F-1910A26A348D}"/>
  </bookViews>
  <sheets>
    <sheet name="calculations Andrea" sheetId="2" r:id="rId1"/>
    <sheet name="projected meal prov from TRC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D28" i="2"/>
  <c r="E28" i="2"/>
  <c r="F28" i="2"/>
  <c r="G28" i="2"/>
  <c r="H28" i="2"/>
  <c r="I28" i="2"/>
  <c r="J28" i="2"/>
  <c r="K28" i="2"/>
  <c r="C28" i="2"/>
  <c r="K25" i="2"/>
  <c r="J22" i="2"/>
  <c r="K27" i="2"/>
  <c r="K26" i="2"/>
  <c r="K24" i="2"/>
  <c r="K23" i="2"/>
  <c r="K21" i="2"/>
  <c r="K20" i="2"/>
  <c r="J27" i="2"/>
  <c r="J26" i="2"/>
  <c r="J25" i="2"/>
  <c r="I25" i="2"/>
  <c r="J24" i="2"/>
  <c r="J23" i="2"/>
  <c r="J21" i="2"/>
  <c r="J20" i="2"/>
  <c r="J19" i="2"/>
  <c r="I27" i="2"/>
  <c r="I26" i="2"/>
  <c r="I24" i="2"/>
  <c r="I23" i="2"/>
  <c r="I21" i="2"/>
  <c r="I20" i="2"/>
  <c r="I19" i="2"/>
  <c r="H27" i="2"/>
  <c r="H26" i="2"/>
  <c r="H25" i="2"/>
  <c r="H24" i="2"/>
  <c r="H23" i="2"/>
  <c r="H22" i="2"/>
  <c r="H21" i="2"/>
  <c r="H20" i="2"/>
  <c r="H19" i="2"/>
  <c r="G27" i="2"/>
  <c r="G26" i="2"/>
  <c r="G25" i="2"/>
  <c r="G24" i="2"/>
  <c r="G23" i="2"/>
  <c r="G22" i="2"/>
  <c r="G21" i="2"/>
  <c r="G20" i="2"/>
  <c r="G19" i="2"/>
  <c r="F27" i="2"/>
  <c r="F26" i="2"/>
  <c r="F25" i="2"/>
  <c r="F24" i="2"/>
  <c r="F23" i="2"/>
  <c r="F22" i="2"/>
  <c r="F21" i="2"/>
  <c r="F20" i="2"/>
  <c r="E20" i="2"/>
  <c r="K19" i="2"/>
  <c r="F19" i="2"/>
  <c r="E19" i="2"/>
  <c r="I22" i="2"/>
  <c r="K22" i="2" s="1"/>
  <c r="E27" i="2"/>
  <c r="E26" i="2"/>
  <c r="E25" i="2"/>
  <c r="E24" i="2"/>
  <c r="E23" i="2"/>
  <c r="E22" i="2"/>
  <c r="E21" i="2"/>
  <c r="D19" i="2"/>
  <c r="D27" i="2"/>
  <c r="D26" i="2"/>
  <c r="D25" i="2"/>
  <c r="D24" i="2"/>
  <c r="D23" i="2"/>
  <c r="D22" i="2"/>
  <c r="D21" i="2"/>
  <c r="D20" i="2"/>
  <c r="J17" i="1"/>
  <c r="J18" i="1"/>
  <c r="J19" i="1"/>
  <c r="J20" i="1"/>
  <c r="J21" i="1"/>
  <c r="I17" i="1"/>
  <c r="I18" i="1"/>
  <c r="I19" i="1"/>
  <c r="I20" i="1"/>
  <c r="I21" i="1"/>
  <c r="H17" i="1"/>
  <c r="H18" i="1"/>
  <c r="H19" i="1"/>
  <c r="H20" i="1"/>
  <c r="H21" i="1"/>
  <c r="G17" i="1"/>
  <c r="G18" i="1"/>
  <c r="G19" i="1"/>
  <c r="G20" i="1"/>
  <c r="G21" i="1"/>
  <c r="F17" i="1"/>
  <c r="F18" i="1"/>
  <c r="F19" i="1"/>
  <c r="F20" i="1"/>
  <c r="F21" i="1"/>
  <c r="E17" i="1"/>
  <c r="E18" i="1"/>
  <c r="E19" i="1"/>
  <c r="E20" i="1"/>
  <c r="E21" i="1"/>
  <c r="D17" i="1"/>
  <c r="D18" i="1"/>
  <c r="D19" i="1"/>
  <c r="D20" i="1"/>
  <c r="D21" i="1"/>
  <c r="C21" i="1"/>
  <c r="C17" i="1"/>
  <c r="C18" i="1"/>
  <c r="C19" i="1"/>
  <c r="C20" i="1"/>
  <c r="J16" i="1"/>
  <c r="I16" i="1"/>
  <c r="H16" i="1"/>
  <c r="G16" i="1"/>
  <c r="F16" i="1"/>
  <c r="E16" i="1"/>
  <c r="D16" i="1"/>
  <c r="C16" i="1"/>
  <c r="J11" i="2"/>
  <c r="E5" i="2"/>
  <c r="F5" i="2" s="1"/>
  <c r="G5" i="2" s="1"/>
  <c r="H5" i="2" s="1"/>
  <c r="I5" i="2" s="1"/>
  <c r="J5" i="2" s="1"/>
  <c r="E6" i="2"/>
  <c r="F6" i="2" s="1"/>
  <c r="G6" i="2" s="1"/>
  <c r="H6" i="2" s="1"/>
  <c r="I6" i="2" s="1"/>
  <c r="J6" i="2" s="1"/>
  <c r="E7" i="2"/>
  <c r="F7" i="2" s="1"/>
  <c r="G7" i="2" s="1"/>
  <c r="H7" i="2" s="1"/>
  <c r="I7" i="2" s="1"/>
  <c r="J7" i="2" s="1"/>
  <c r="E8" i="2"/>
  <c r="F8" i="2" s="1"/>
  <c r="G8" i="2" s="1"/>
  <c r="H8" i="2" s="1"/>
  <c r="I8" i="2" s="1"/>
  <c r="J8" i="2" s="1"/>
  <c r="E9" i="2"/>
  <c r="F9" i="2" s="1"/>
  <c r="G9" i="2" s="1"/>
  <c r="H9" i="2" s="1"/>
  <c r="I9" i="2" s="1"/>
  <c r="J9" i="2" s="1"/>
  <c r="E10" i="2"/>
  <c r="F10" i="2" s="1"/>
  <c r="G10" i="2" s="1"/>
  <c r="H10" i="2" s="1"/>
  <c r="I10" i="2" s="1"/>
  <c r="J10" i="2" s="1"/>
  <c r="E11" i="2"/>
  <c r="F11" i="2" s="1"/>
  <c r="G11" i="2" s="1"/>
  <c r="H11" i="2" s="1"/>
  <c r="I11" i="2" s="1"/>
  <c r="E12" i="2"/>
  <c r="F12" i="2" s="1"/>
  <c r="G12" i="2" s="1"/>
  <c r="H12" i="2" s="1"/>
  <c r="I12" i="2" s="1"/>
  <c r="J12" i="2" s="1"/>
  <c r="E4" i="2"/>
  <c r="D13" i="2"/>
  <c r="C13" i="2"/>
  <c r="B10" i="1"/>
  <c r="B11" i="1" s="1"/>
  <c r="B12" i="1" s="1"/>
  <c r="J11" i="1"/>
  <c r="F11" i="1"/>
  <c r="E11" i="1"/>
  <c r="D11" i="1"/>
  <c r="J10" i="1"/>
  <c r="I10" i="1"/>
  <c r="I11" i="1" s="1"/>
  <c r="H10" i="1"/>
  <c r="H11" i="1" s="1"/>
  <c r="G10" i="1"/>
  <c r="G11" i="1" s="1"/>
  <c r="F10" i="1"/>
  <c r="E10" i="1"/>
  <c r="D10" i="1"/>
  <c r="C10" i="1"/>
  <c r="C11" i="1" s="1"/>
  <c r="E13" i="2" l="1"/>
  <c r="F4" i="2"/>
  <c r="G4" i="2" s="1"/>
  <c r="F13" i="2"/>
  <c r="H4" i="2" l="1"/>
  <c r="G13" i="2"/>
  <c r="I4" i="2" l="1"/>
  <c r="H13" i="2"/>
  <c r="I13" i="2" l="1"/>
  <c r="J4" i="2"/>
  <c r="J13" i="2" s="1"/>
</calcChain>
</file>

<file path=xl/sharedStrings.xml><?xml version="1.0" encoding="utf-8"?>
<sst xmlns="http://schemas.openxmlformats.org/spreadsheetml/2006/main" count="84" uniqueCount="44">
  <si>
    <t>Monthly Hot Meal Requirement based on Number of Individuals by Province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</si>
  <si>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</si>
  <si>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</si>
  <si>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</si>
  <si>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</si>
  <si>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</si>
  <si>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</si>
  <si>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</si>
  <si>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</si>
  <si>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</si>
  <si>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Hatay</t>
  </si>
  <si>
    <t>Adıyaman</t>
  </si>
  <si>
    <t>Gaziantep</t>
  </si>
  <si>
    <t>Kahramanmaraş</t>
  </si>
  <si>
    <t>Osmaniye</t>
  </si>
  <si>
    <t>Malatya</t>
  </si>
  <si>
    <t>Total Individuals</t>
  </si>
  <si>
    <t>Multiplied with 3</t>
  </si>
  <si>
    <t>Total Sytrofoam Need</t>
  </si>
  <si>
    <t>Adiyaman</t>
  </si>
  <si>
    <t>HatayAntakya</t>
  </si>
  <si>
    <t>Hatay/Iskenderun</t>
  </si>
  <si>
    <t>Maras/Merkez</t>
  </si>
  <si>
    <t>Maras/Pazarcik</t>
  </si>
  <si>
    <t>Maras/Elbistan</t>
  </si>
  <si>
    <t>Individuals in tents</t>
  </si>
  <si>
    <t>Total individuals</t>
  </si>
  <si>
    <t>Individuals in containers</t>
  </si>
  <si>
    <t>TOTAL</t>
  </si>
  <si>
    <t>Pieces of Styrofoam per day (individuals x 3)</t>
  </si>
  <si>
    <t>Weight in kg of Styrofoam per day (grams/1000)</t>
  </si>
  <si>
    <t>Weight in Tons of Styrofoam per day (kg/1000)</t>
  </si>
  <si>
    <t>Weight in grams of Styrofoam per day (pieces x 20g)</t>
  </si>
  <si>
    <t>Weight in Tons of Styrofoam per 30 day month (Tons per day * 30)</t>
  </si>
  <si>
    <t xml:space="preserve">Portion of food distribution that is projected to continue relative to April baseline </t>
  </si>
  <si>
    <t xml:space="preserve">TRC provided number of individuals that are getting meals in camps where they will switch to reusable containers </t>
  </si>
  <si>
    <t>Kahramanmaraş (Maras)</t>
  </si>
  <si>
    <t>TOTAL  Tons of Styrofoam that would have been used if no change</t>
  </si>
  <si>
    <t>TOTAL  Tons of Styrofoam saved assuming the distribution of reusables is done by June (savings = total avoided Styrofoam June 2023 -Jan 2024</t>
  </si>
  <si>
    <t>Styrofoam waste production at 9 sites from hot meal distribution up to April 2023</t>
  </si>
  <si>
    <t>Projected weight in Tons of Styrofoam per 30 day month ( relative to April baseline ) May</t>
  </si>
  <si>
    <t xml:space="preserve">This accounts for the projected reduction in hot meal provision over the next months </t>
  </si>
  <si>
    <t>Portion of hot meal distribution that is projected to continue relative to April baseline  - based on the TRC projection of hot meal provision for the next months</t>
  </si>
  <si>
    <t xml:space="preserve">Weight of Styrofoam avoided assuming reusable containers are distributed by June and based on projected meal provision for May 2023 - Jan 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</si>
</sst>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0" xfId="1" applyFont="1"/>
    <xf numFmtId="0" fontId="3" fillId="0" borderId="0" xfId="0" applyFont="1"/>
    <xf numFmtId="43" fontId="3" fillId="0" borderId="0" xfId="1" applyFont="1"/>
    <xf numFmtId="0" fontId="3" fillId="0" borderId="0" xfId="0" applyFont="1" applyAlignment="1">
      <alignment wrapText="1"/>
    </xf>
    <xf numFmtId="43" fontId="3" fillId="0" borderId="0" xfId="1" applyFont="1" applyAlignment="1">
      <alignment wrapText="1"/>
    </xf>
    <xf numFmtId="43" fontId="3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3" fillId="3" borderId="0" xfId="0" applyFont="1" applyFill="1" applyAlignment="1">
      <alignment wrapText="1"/>
    </xf>
    <xf numFmtId="43" fontId="3" fillId="3" borderId="0" xfId="0" applyNumberFormat="1" applyFont="1" applyFill="1"/>
    <xf numFmtId="43" fontId="0" fillId="3" borderId="0" xfId="1" applyFont="1" applyFill="1"/>
    <xf numFmtId="43" fontId="3" fillId="3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11</xdr:col>
      <xdr:colOff>609600</xdr:colOff>
      <xdr:row>44</xdr:row>
      <xdr:rowOff>128807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974761-DBC2-3EBB-AE2B-22ABD3220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3" y="4524375"/>
          <a:ext cx="7772400" cy="3567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9E206-5444-4BC4-9A32-FEDD0D2CB2C2}">
  <dimension ref="B2:K39"/>
  <sheetViews>
    <sheetView tabSelected="1" topLeftCell="A13" workbookViewId="0">
      <selection activeCell="B32" sqref="B32"/>
    </sheetView>
  </sheetViews>
  <sheetFormatPr defaultRowHeight="14.25" x14ac:dyDescent="0.45"/>
  <cols>
    <col min="2" max="2" width="24.06640625" customWidth="1"/>
    <col min="3" max="3" width="16.33203125" bestFit="1" customWidth="1"/>
    <col min="4" max="4" width="20.73046875" bestFit="1" customWidth="1"/>
    <col min="5" max="5" width="14.1328125" bestFit="1" customWidth="1"/>
    <col min="6" max="6" width="20.06640625" customWidth="1"/>
    <col min="7" max="7" width="20.19921875" bestFit="1" customWidth="1"/>
    <col min="8" max="8" width="16.86328125" customWidth="1"/>
    <col min="9" max="9" width="18.53125" customWidth="1"/>
    <col min="10" max="10" width="15.53125" customWidth="1"/>
  </cols>
  <sheetData>
    <row r="2" spans="2:10" s="12" customFormat="1" x14ac:dyDescent="0.45">
      <c r="B2" s="12" t="s">
        <v>39</v>
      </c>
    </row>
    <row r="3" spans="2:10" s="14" customFormat="1" ht="57" x14ac:dyDescent="0.45">
      <c r="C3" s="14" t="s">
        <v>25</v>
      </c>
      <c r="D3" s="14" t="s">
        <v>27</v>
      </c>
      <c r="E3" s="14" t="s">
        <v>26</v>
      </c>
      <c r="F3" s="14" t="s">
        <v>29</v>
      </c>
      <c r="G3" s="14" t="s">
        <v>32</v>
      </c>
      <c r="H3" s="14" t="s">
        <v>30</v>
      </c>
      <c r="I3" s="19" t="s">
        <v>31</v>
      </c>
      <c r="J3" s="19" t="s">
        <v>33</v>
      </c>
    </row>
    <row r="4" spans="2:10" x14ac:dyDescent="0.45">
      <c r="B4" t="s">
        <v>19</v>
      </c>
      <c r="C4" s="11">
        <v>17592</v>
      </c>
      <c r="D4" s="11">
        <v>17384</v>
      </c>
      <c r="E4" s="11">
        <f>C4+D4</f>
        <v>34976</v>
      </c>
      <c r="F4" s="11">
        <f>E4*3</f>
        <v>104928</v>
      </c>
      <c r="G4" s="11">
        <f>F4*20</f>
        <v>2098560</v>
      </c>
      <c r="H4" s="11">
        <f>G4/1000</f>
        <v>2098.56</v>
      </c>
      <c r="I4" s="21">
        <f>H4/1000</f>
        <v>2.09856</v>
      </c>
      <c r="J4" s="21">
        <f>I4*30</f>
        <v>62.956800000000001</v>
      </c>
    </row>
    <row r="5" spans="2:10" x14ac:dyDescent="0.45">
      <c r="B5" t="s">
        <v>12</v>
      </c>
      <c r="C5" s="11">
        <v>5825</v>
      </c>
      <c r="D5" s="11">
        <v>32522</v>
      </c>
      <c r="E5" s="11">
        <f t="shared" ref="E5:E12" si="0">C5+D5</f>
        <v>38347</v>
      </c>
      <c r="F5" s="11">
        <f t="shared" ref="F5:F12" si="1">E5*3</f>
        <v>115041</v>
      </c>
      <c r="G5" s="11">
        <f t="shared" ref="G5:G12" si="2">F5*20</f>
        <v>2300820</v>
      </c>
      <c r="H5" s="11">
        <f t="shared" ref="H5:I12" si="3">G5/1000</f>
        <v>2300.8200000000002</v>
      </c>
      <c r="I5" s="21">
        <f t="shared" si="3"/>
        <v>2.3008200000000003</v>
      </c>
      <c r="J5" s="21">
        <f t="shared" ref="J5:J12" si="4">I5*30</f>
        <v>69.024600000000007</v>
      </c>
    </row>
    <row r="6" spans="2:10" x14ac:dyDescent="0.45">
      <c r="B6" t="s">
        <v>20</v>
      </c>
      <c r="C6" s="11">
        <v>44808</v>
      </c>
      <c r="D6" s="11">
        <v>20907</v>
      </c>
      <c r="E6" s="11">
        <f t="shared" si="0"/>
        <v>65715</v>
      </c>
      <c r="F6" s="11">
        <f t="shared" si="1"/>
        <v>197145</v>
      </c>
      <c r="G6" s="11">
        <f t="shared" si="2"/>
        <v>3942900</v>
      </c>
      <c r="H6" s="11">
        <f t="shared" si="3"/>
        <v>3942.9</v>
      </c>
      <c r="I6" s="21">
        <f t="shared" si="3"/>
        <v>3.9429000000000003</v>
      </c>
      <c r="J6" s="21">
        <f t="shared" si="4"/>
        <v>118.28700000000001</v>
      </c>
    </row>
    <row r="7" spans="2:10" x14ac:dyDescent="0.45">
      <c r="B7" t="s">
        <v>21</v>
      </c>
      <c r="C7" s="11">
        <v>21857</v>
      </c>
      <c r="D7" s="11">
        <v>5841</v>
      </c>
      <c r="E7" s="11">
        <f t="shared" si="0"/>
        <v>27698</v>
      </c>
      <c r="F7" s="11">
        <f t="shared" si="1"/>
        <v>83094</v>
      </c>
      <c r="G7" s="11">
        <f t="shared" si="2"/>
        <v>1661880</v>
      </c>
      <c r="H7" s="11">
        <f t="shared" si="3"/>
        <v>1661.88</v>
      </c>
      <c r="I7" s="21">
        <f t="shared" si="3"/>
        <v>1.66188</v>
      </c>
      <c r="J7" s="21">
        <f t="shared" si="4"/>
        <v>49.856400000000001</v>
      </c>
    </row>
    <row r="8" spans="2:10" x14ac:dyDescent="0.45">
      <c r="B8" t="s">
        <v>22</v>
      </c>
      <c r="C8" s="11">
        <v>37415</v>
      </c>
      <c r="D8" s="11">
        <v>13970</v>
      </c>
      <c r="E8" s="11">
        <f t="shared" si="0"/>
        <v>51385</v>
      </c>
      <c r="F8" s="11">
        <f t="shared" si="1"/>
        <v>154155</v>
      </c>
      <c r="G8" s="11">
        <f t="shared" si="2"/>
        <v>3083100</v>
      </c>
      <c r="H8" s="11">
        <f t="shared" si="3"/>
        <v>3083.1</v>
      </c>
      <c r="I8" s="21">
        <f t="shared" si="3"/>
        <v>3.0831</v>
      </c>
      <c r="J8" s="21">
        <f t="shared" si="4"/>
        <v>92.492999999999995</v>
      </c>
    </row>
    <row r="9" spans="2:10" x14ac:dyDescent="0.45">
      <c r="B9" t="s">
        <v>23</v>
      </c>
      <c r="C9" s="11">
        <v>6130</v>
      </c>
      <c r="D9" s="11">
        <v>815</v>
      </c>
      <c r="E9" s="11">
        <f t="shared" si="0"/>
        <v>6945</v>
      </c>
      <c r="F9" s="11">
        <f t="shared" si="1"/>
        <v>20835</v>
      </c>
      <c r="G9" s="11">
        <f t="shared" si="2"/>
        <v>416700</v>
      </c>
      <c r="H9" s="11">
        <f t="shared" si="3"/>
        <v>416.7</v>
      </c>
      <c r="I9" s="21">
        <f t="shared" si="3"/>
        <v>0.41670000000000001</v>
      </c>
      <c r="J9" s="21">
        <f t="shared" si="4"/>
        <v>12.501000000000001</v>
      </c>
    </row>
    <row r="10" spans="2:10" x14ac:dyDescent="0.45">
      <c r="B10" t="s">
        <v>24</v>
      </c>
      <c r="C10" s="11">
        <v>2911</v>
      </c>
      <c r="D10" s="11">
        <v>3863</v>
      </c>
      <c r="E10" s="11">
        <f t="shared" si="0"/>
        <v>6774</v>
      </c>
      <c r="F10" s="11">
        <f t="shared" si="1"/>
        <v>20322</v>
      </c>
      <c r="G10" s="11">
        <f t="shared" si="2"/>
        <v>406440</v>
      </c>
      <c r="H10" s="11">
        <f t="shared" si="3"/>
        <v>406.44</v>
      </c>
      <c r="I10" s="21">
        <f t="shared" si="3"/>
        <v>0.40644000000000002</v>
      </c>
      <c r="J10" s="21">
        <f t="shared" si="4"/>
        <v>12.193200000000001</v>
      </c>
    </row>
    <row r="11" spans="2:10" x14ac:dyDescent="0.45">
      <c r="B11" t="s">
        <v>15</v>
      </c>
      <c r="C11" s="11">
        <v>21821</v>
      </c>
      <c r="D11" s="11">
        <v>21600</v>
      </c>
      <c r="E11" s="11">
        <f t="shared" si="0"/>
        <v>43421</v>
      </c>
      <c r="F11" s="11">
        <f t="shared" si="1"/>
        <v>130263</v>
      </c>
      <c r="G11" s="11">
        <f t="shared" si="2"/>
        <v>2605260</v>
      </c>
      <c r="H11" s="11">
        <f t="shared" si="3"/>
        <v>2605.2600000000002</v>
      </c>
      <c r="I11" s="21">
        <f t="shared" si="3"/>
        <v>2.6052600000000004</v>
      </c>
      <c r="J11" s="21">
        <f t="shared" si="4"/>
        <v>78.157800000000009</v>
      </c>
    </row>
    <row r="12" spans="2:10" x14ac:dyDescent="0.45">
      <c r="B12" t="s">
        <v>14</v>
      </c>
      <c r="C12" s="11">
        <v>7569</v>
      </c>
      <c r="D12" s="11">
        <v>0</v>
      </c>
      <c r="E12" s="11">
        <f t="shared" si="0"/>
        <v>7569</v>
      </c>
      <c r="F12" s="11">
        <f t="shared" si="1"/>
        <v>22707</v>
      </c>
      <c r="G12" s="11">
        <f t="shared" si="2"/>
        <v>454140</v>
      </c>
      <c r="H12" s="11">
        <f t="shared" si="3"/>
        <v>454.14</v>
      </c>
      <c r="I12" s="21">
        <f t="shared" si="3"/>
        <v>0.45413999999999999</v>
      </c>
      <c r="J12" s="21">
        <f t="shared" si="4"/>
        <v>13.6242</v>
      </c>
    </row>
    <row r="13" spans="2:10" s="12" customFormat="1" x14ac:dyDescent="0.45">
      <c r="B13" s="12" t="s">
        <v>28</v>
      </c>
      <c r="C13" s="13">
        <f>SUM(C4:C12)</f>
        <v>165928</v>
      </c>
      <c r="D13" s="13">
        <f t="shared" ref="D13:F13" si="5">SUM(D4:D12)</f>
        <v>116902</v>
      </c>
      <c r="E13" s="13">
        <f t="shared" si="5"/>
        <v>282830</v>
      </c>
      <c r="F13" s="13">
        <f t="shared" si="5"/>
        <v>848490</v>
      </c>
      <c r="G13" s="13">
        <f t="shared" ref="G13" si="6">SUM(G4:G12)</f>
        <v>16969800</v>
      </c>
      <c r="H13" s="13">
        <f t="shared" ref="H13:J13" si="7">SUM(H4:H12)</f>
        <v>16969.800000000003</v>
      </c>
      <c r="I13" s="22">
        <f t="shared" si="7"/>
        <v>16.969799999999999</v>
      </c>
      <c r="J13" s="22">
        <f t="shared" si="7"/>
        <v>509.09399999999994</v>
      </c>
    </row>
    <row r="14" spans="2:10" x14ac:dyDescent="0.45">
      <c r="C14" s="11"/>
      <c r="D14" s="11"/>
      <c r="E14" s="11"/>
      <c r="F14" s="11"/>
      <c r="G14" s="11"/>
      <c r="H14" s="11"/>
      <c r="I14" s="11"/>
      <c r="J14" s="11"/>
    </row>
    <row r="15" spans="2:10" x14ac:dyDescent="0.45">
      <c r="C15" s="11"/>
      <c r="D15" s="11"/>
      <c r="E15" s="11"/>
      <c r="F15" s="11"/>
      <c r="G15" s="11"/>
      <c r="H15" s="11"/>
      <c r="I15" s="11"/>
      <c r="J15" s="11"/>
    </row>
    <row r="16" spans="2:10" s="12" customFormat="1" x14ac:dyDescent="0.45">
      <c r="C16" s="13"/>
      <c r="D16" s="13"/>
      <c r="E16" s="13"/>
      <c r="F16" s="13"/>
      <c r="G16" s="13"/>
      <c r="H16" s="13"/>
      <c r="I16" s="13"/>
      <c r="J16" s="13"/>
    </row>
    <row r="17" spans="2:11" x14ac:dyDescent="0.45">
      <c r="C17" s="11"/>
      <c r="D17" s="11"/>
      <c r="E17" s="11"/>
      <c r="F17" s="11"/>
      <c r="G17" s="11"/>
      <c r="H17" s="11"/>
      <c r="I17" s="11"/>
      <c r="J17" s="11"/>
    </row>
    <row r="18" spans="2:11" s="14" customFormat="1" ht="85.5" x14ac:dyDescent="0.45">
      <c r="C18" s="15" t="s">
        <v>40</v>
      </c>
      <c r="D18" s="15" t="s">
        <v>2</v>
      </c>
      <c r="E18" s="15" t="s">
        <v>3</v>
      </c>
      <c r="F18" s="15" t="s">
        <v>4</v>
      </c>
      <c r="G18" s="15" t="s">
        <v>5</v>
      </c>
      <c r="H18" s="15" t="s">
        <v>6</v>
      </c>
      <c r="I18" s="15" t="s">
        <v>7</v>
      </c>
      <c r="J18" s="15" t="s">
        <v>8</v>
      </c>
      <c r="K18" s="15" t="s">
        <v>9</v>
      </c>
    </row>
    <row r="19" spans="2:11" x14ac:dyDescent="0.45">
      <c r="B19" t="s">
        <v>19</v>
      </c>
      <c r="C19" s="11">
        <v>62.956800000000001</v>
      </c>
      <c r="D19" s="11">
        <f>C19*D35</f>
        <v>57.300094712554568</v>
      </c>
      <c r="E19" s="11">
        <f>C19*E35</f>
        <v>51.643389425109142</v>
      </c>
      <c r="F19" s="11">
        <f>C19*F35</f>
        <v>46.39698942510914</v>
      </c>
      <c r="G19" s="11">
        <f>C19*G35</f>
        <v>41.621981532396262</v>
      </c>
      <c r="H19" s="11">
        <f>C19*H35</f>
        <v>37.3183657469705</v>
      </c>
      <c r="I19" s="11">
        <f>C19*I35</f>
        <v>33.451949961544742</v>
      </c>
      <c r="J19" s="11">
        <f>C19*J35</f>
        <v>29.983451500511716</v>
      </c>
      <c r="K19" s="11">
        <f>C19*K35</f>
        <v>26.873587688264173</v>
      </c>
    </row>
    <row r="20" spans="2:11" x14ac:dyDescent="0.45">
      <c r="B20" t="s">
        <v>12</v>
      </c>
      <c r="C20" s="11">
        <v>69.024600000000007</v>
      </c>
      <c r="D20" s="11">
        <f>C20*D36</f>
        <v>51.136495506773649</v>
      </c>
      <c r="E20" s="11">
        <f>C20*E36</f>
        <v>33.248391013547284</v>
      </c>
      <c r="F20" s="11">
        <f>C20*F36</f>
        <v>15.360286520320919</v>
      </c>
      <c r="G20" s="11">
        <f>C20*G36</f>
        <v>0</v>
      </c>
      <c r="H20" s="11">
        <f>C20*H36</f>
        <v>0</v>
      </c>
      <c r="I20" s="11">
        <f>C20*I36</f>
        <v>0</v>
      </c>
      <c r="J20" s="11">
        <f>C20*J36</f>
        <v>0</v>
      </c>
      <c r="K20" s="11">
        <f>I20*K36</f>
        <v>0</v>
      </c>
    </row>
    <row r="21" spans="2:11" x14ac:dyDescent="0.45">
      <c r="B21" t="s">
        <v>20</v>
      </c>
      <c r="C21" s="11">
        <v>118.28700000000001</v>
      </c>
      <c r="D21" s="11">
        <f>C21*D34</f>
        <v>107.93916355049643</v>
      </c>
      <c r="E21" s="11">
        <f>C21*E34</f>
        <v>97.591327100992856</v>
      </c>
      <c r="F21" s="11">
        <f>C21*F34</f>
        <v>87.734077100992863</v>
      </c>
      <c r="G21" s="11">
        <f>C21*G34</f>
        <v>78.739146805118168</v>
      </c>
      <c r="H21" s="11">
        <f>C21*H34</f>
        <v>70.606536213368756</v>
      </c>
      <c r="I21" s="11">
        <f>C21*I34</f>
        <v>63.295363121619353</v>
      </c>
      <c r="J21" s="11">
        <f>C21*J34</f>
        <v>56.733767554526182</v>
      </c>
      <c r="K21" s="11">
        <f>C21*K34</f>
        <v>50.849889536745451</v>
      </c>
    </row>
    <row r="22" spans="2:11" x14ac:dyDescent="0.45">
      <c r="B22" t="s">
        <v>21</v>
      </c>
      <c r="C22">
        <v>49.856400000000001</v>
      </c>
      <c r="D22" s="11">
        <f>C22*D34</f>
        <v>45.494924325065057</v>
      </c>
      <c r="E22" s="11">
        <f>C22*E34</f>
        <v>41.133448650130106</v>
      </c>
      <c r="F22" s="11">
        <f>C22*F34</f>
        <v>36.978748650130107</v>
      </c>
      <c r="G22" s="11">
        <f>C22*G34</f>
        <v>33.187504956374696</v>
      </c>
      <c r="H22" s="11">
        <f>C22*H34</f>
        <v>29.759717568863849</v>
      </c>
      <c r="I22" s="11">
        <f t="shared" ref="F22:K22" si="8">G22*I34</f>
        <v>17.75863093420476</v>
      </c>
      <c r="J22" s="11">
        <f>C22*J34</f>
        <v>23.912529768321786</v>
      </c>
      <c r="K22" s="11">
        <f t="shared" si="8"/>
        <v>7.634181451284948</v>
      </c>
    </row>
    <row r="23" spans="2:11" x14ac:dyDescent="0.45">
      <c r="B23" t="s">
        <v>22</v>
      </c>
      <c r="C23">
        <v>92.492999999999995</v>
      </c>
      <c r="D23" s="11">
        <f>C23*D37</f>
        <v>83.885688927408552</v>
      </c>
      <c r="E23" s="11">
        <f>C23*E37</f>
        <v>75.278377854817123</v>
      </c>
      <c r="F23" s="11">
        <f>C23*F37</f>
        <v>67.570627854817118</v>
      </c>
      <c r="G23" s="11">
        <f>C23*G37</f>
        <v>60.580153777533063</v>
      </c>
      <c r="H23" s="11">
        <f>C23*H37</f>
        <v>54.306955622964971</v>
      </c>
      <c r="I23" s="11">
        <f>C23*I37</f>
        <v>48.676069968396881</v>
      </c>
      <c r="J23" s="11">
        <f>C23*J37</f>
        <v>43.627723820269125</v>
      </c>
      <c r="K23" s="11">
        <f>C23*K37</f>
        <v>39.102144185022041</v>
      </c>
    </row>
    <row r="24" spans="2:11" x14ac:dyDescent="0.45">
      <c r="B24" t="s">
        <v>23</v>
      </c>
      <c r="C24">
        <v>12.501000000000001</v>
      </c>
      <c r="D24" s="11">
        <f>C24*D37</f>
        <v>11.337668767166537</v>
      </c>
      <c r="E24" s="11">
        <f>C24*E37</f>
        <v>10.174337534333073</v>
      </c>
      <c r="F24" s="11">
        <f>C24*F37</f>
        <v>9.1325875343330729</v>
      </c>
      <c r="G24" s="11">
        <f>C24*G37</f>
        <v>8.1877818037358612</v>
      </c>
      <c r="H24" s="11">
        <f>C24*H37</f>
        <v>7.3399203425414381</v>
      </c>
      <c r="I24" s="11">
        <f>C24*I37</f>
        <v>6.5788713813470157</v>
      </c>
      <c r="J24" s="11">
        <f>C24*J37</f>
        <v>5.8965562310356932</v>
      </c>
      <c r="K24" s="11">
        <f>C24*K37</f>
        <v>5.2848962024905735</v>
      </c>
    </row>
    <row r="25" spans="2:11" x14ac:dyDescent="0.45">
      <c r="B25" t="s">
        <v>24</v>
      </c>
      <c r="C25">
        <v>12.193200000000001</v>
      </c>
      <c r="D25" s="11">
        <f>C25*D37</f>
        <v>11.058512343957686</v>
      </c>
      <c r="E25" s="11">
        <f>C25*E37</f>
        <v>9.9238246879153689</v>
      </c>
      <c r="F25" s="11">
        <f>C25*F37</f>
        <v>8.9077246879153691</v>
      </c>
      <c r="G25" s="11">
        <f>C25*G37</f>
        <v>7.9861819925855606</v>
      </c>
      <c r="H25" s="11">
        <f>C25*H37</f>
        <v>7.159196601925947</v>
      </c>
      <c r="I25" s="11">
        <f>C25*I37</f>
        <v>6.4168862112663323</v>
      </c>
      <c r="J25" s="11">
        <f>C25*J37</f>
        <v>5.7513710452175362</v>
      </c>
      <c r="K25" s="11">
        <f>C25*K37</f>
        <v>5.1547713283903738</v>
      </c>
    </row>
    <row r="26" spans="2:11" x14ac:dyDescent="0.45">
      <c r="B26" t="s">
        <v>15</v>
      </c>
      <c r="C26">
        <v>78.157800000000009</v>
      </c>
      <c r="D26" s="11">
        <f>C26*D39</f>
        <v>70.974463171656296</v>
      </c>
      <c r="E26" s="11">
        <f>C26*E39</f>
        <v>63.79112634331257</v>
      </c>
      <c r="F26" s="11">
        <f>C26*F39</f>
        <v>57.277976343312574</v>
      </c>
      <c r="G26" s="11">
        <f>C26*G39</f>
        <v>51.363437745674545</v>
      </c>
      <c r="H26" s="11">
        <f>C26*H39</f>
        <v>46.047510550398506</v>
      </c>
      <c r="I26" s="11">
        <f>C26*I39</f>
        <v>41.274345855122455</v>
      </c>
      <c r="J26" s="11">
        <f>C26*J39</f>
        <v>36.994059376316237</v>
      </c>
      <c r="K26" s="11">
        <f>C26*K39</f>
        <v>33.156766830449698</v>
      </c>
    </row>
    <row r="27" spans="2:11" x14ac:dyDescent="0.45">
      <c r="B27" t="s">
        <v>14</v>
      </c>
      <c r="C27">
        <v>13.6242</v>
      </c>
      <c r="D27" s="11">
        <f>C27*D38</f>
        <v>12.348315772303106</v>
      </c>
      <c r="E27" s="11">
        <f>C27*E38</f>
        <v>11.072431544606212</v>
      </c>
      <c r="F27" s="11">
        <f>C27*F38</f>
        <v>9.9370815446062117</v>
      </c>
      <c r="G27" s="11">
        <f>C27*G38</f>
        <v>8.9080552302476192</v>
      </c>
      <c r="H27" s="11">
        <f>C27*H38</f>
        <v>7.9853526015304332</v>
      </c>
      <c r="I27" s="11">
        <f>C27*I38</f>
        <v>7.1572624728132492</v>
      </c>
      <c r="J27" s="11">
        <f>C27*J38</f>
        <v>6.4149245369592816</v>
      </c>
      <c r="K27" s="11">
        <f>C27*K38</f>
        <v>5.7494784868317454</v>
      </c>
    </row>
    <row r="28" spans="2:11" s="12" customFormat="1" ht="42.75" x14ac:dyDescent="0.45">
      <c r="B28" s="14" t="s">
        <v>37</v>
      </c>
      <c r="C28" s="16">
        <f>SUM(C19:C27)</f>
        <v>509.09399999999994</v>
      </c>
      <c r="D28" s="16">
        <f t="shared" ref="D28:K28" si="9">SUM(D19:D27)</f>
        <v>451.47532707738185</v>
      </c>
      <c r="E28" s="16">
        <f t="shared" si="9"/>
        <v>393.8566541547637</v>
      </c>
      <c r="F28" s="16">
        <f t="shared" si="9"/>
        <v>339.29609966153737</v>
      </c>
      <c r="G28" s="16">
        <f t="shared" si="9"/>
        <v>290.57424384366578</v>
      </c>
      <c r="H28" s="16">
        <f t="shared" si="9"/>
        <v>260.52355524856438</v>
      </c>
      <c r="I28" s="16">
        <f t="shared" si="9"/>
        <v>224.60937990631479</v>
      </c>
      <c r="J28" s="16">
        <f t="shared" si="9"/>
        <v>209.31438383315759</v>
      </c>
      <c r="K28" s="16">
        <f t="shared" si="9"/>
        <v>173.80571570947902</v>
      </c>
    </row>
    <row r="29" spans="2:11" ht="85.5" x14ac:dyDescent="0.45">
      <c r="B29" s="19" t="s">
        <v>38</v>
      </c>
      <c r="C29" s="20">
        <f>SUM(D28:K28)</f>
        <v>2343.4553594348649</v>
      </c>
      <c r="D29" s="12" t="s">
        <v>43</v>
      </c>
    </row>
    <row r="30" spans="2:11" x14ac:dyDescent="0.45">
      <c r="C30" t="s">
        <v>41</v>
      </c>
    </row>
    <row r="32" spans="2:11" x14ac:dyDescent="0.45">
      <c r="C32" t="s">
        <v>42</v>
      </c>
    </row>
    <row r="33" spans="2:11" x14ac:dyDescent="0.45">
      <c r="C33" s="2" t="s">
        <v>1</v>
      </c>
      <c r="D33" s="2" t="s">
        <v>2</v>
      </c>
      <c r="E33" s="2" t="s">
        <v>3</v>
      </c>
      <c r="F33" s="2" t="s">
        <v>4</v>
      </c>
      <c r="G33" s="2" t="s">
        <v>5</v>
      </c>
      <c r="H33" s="2" t="s">
        <v>6</v>
      </c>
      <c r="I33" s="2" t="s">
        <v>7</v>
      </c>
      <c r="J33" s="2" t="s">
        <v>8</v>
      </c>
      <c r="K33" s="2" t="s">
        <v>9</v>
      </c>
    </row>
    <row r="34" spans="2:11" x14ac:dyDescent="0.45">
      <c r="B34" t="s">
        <v>10</v>
      </c>
      <c r="C34">
        <v>1</v>
      </c>
      <c r="D34">
        <v>0.91251924176364629</v>
      </c>
      <c r="E34">
        <v>0.82503848352729248</v>
      </c>
      <c r="F34">
        <v>0.74170515019395922</v>
      </c>
      <c r="G34">
        <v>0.66566188004698879</v>
      </c>
      <c r="H34">
        <v>0.59690867308638107</v>
      </c>
      <c r="I34">
        <v>0.53509991057021777</v>
      </c>
      <c r="J34">
        <v>0.47962808723296879</v>
      </c>
      <c r="K34">
        <v>0.42988569780910368</v>
      </c>
    </row>
    <row r="35" spans="2:11" x14ac:dyDescent="0.45">
      <c r="B35" t="s">
        <v>11</v>
      </c>
      <c r="C35">
        <v>1</v>
      </c>
      <c r="D35">
        <v>0.91014941535393423</v>
      </c>
      <c r="E35">
        <v>0.82029883070786858</v>
      </c>
      <c r="F35">
        <v>0.73696549737453521</v>
      </c>
      <c r="G35">
        <v>0.66111971276170745</v>
      </c>
      <c r="H35">
        <v>0.59276147686938507</v>
      </c>
      <c r="I35">
        <v>0.53134768542150712</v>
      </c>
      <c r="J35">
        <v>0.47625437602469811</v>
      </c>
      <c r="K35">
        <v>0.42685758628558268</v>
      </c>
    </row>
    <row r="36" spans="2:11" x14ac:dyDescent="0.45">
      <c r="B36" t="s">
        <v>12</v>
      </c>
      <c r="C36">
        <v>1</v>
      </c>
      <c r="D36">
        <v>0.74084450336218743</v>
      </c>
      <c r="E36">
        <v>0.48168900672437476</v>
      </c>
      <c r="F36">
        <v>0.22253351008656214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2:11" x14ac:dyDescent="0.45">
      <c r="B37" t="s">
        <v>36</v>
      </c>
      <c r="C37">
        <v>1</v>
      </c>
      <c r="D37">
        <v>0.90694094609763509</v>
      </c>
      <c r="E37">
        <v>0.81388189219527018</v>
      </c>
      <c r="F37">
        <v>0.73054855886193681</v>
      </c>
      <c r="G37">
        <v>0.65497014668713383</v>
      </c>
      <c r="H37">
        <v>0.58714665567086133</v>
      </c>
      <c r="I37">
        <v>0.52626760909903325</v>
      </c>
      <c r="J37">
        <v>0.47168676354177208</v>
      </c>
      <c r="K37">
        <v>0.4227578755692003</v>
      </c>
    </row>
    <row r="38" spans="2:11" x14ac:dyDescent="0.45">
      <c r="B38" t="s">
        <v>14</v>
      </c>
      <c r="C38">
        <v>1</v>
      </c>
      <c r="D38">
        <v>0.90635162228263721</v>
      </c>
      <c r="E38">
        <v>0.81270324456527443</v>
      </c>
      <c r="F38">
        <v>0.72936991123194106</v>
      </c>
      <c r="G38">
        <v>0.65384060937505462</v>
      </c>
      <c r="H38">
        <v>0.58611533899461499</v>
      </c>
      <c r="I38">
        <v>0.52533451305861989</v>
      </c>
      <c r="J38">
        <v>0.47084779561069873</v>
      </c>
      <c r="K38">
        <v>0.42200485069448079</v>
      </c>
    </row>
    <row r="39" spans="2:11" x14ac:dyDescent="0.45">
      <c r="B39" t="s">
        <v>15</v>
      </c>
      <c r="C39">
        <v>1</v>
      </c>
      <c r="D39">
        <v>0.90809187530427271</v>
      </c>
      <c r="E39">
        <v>0.81618375060854531</v>
      </c>
      <c r="F39">
        <v>0.73285041727521205</v>
      </c>
      <c r="G39">
        <v>0.65717609433318924</v>
      </c>
      <c r="H39">
        <v>0.58916078178247722</v>
      </c>
      <c r="I39">
        <v>0.5280899136762095</v>
      </c>
      <c r="J39">
        <v>0.47332523914844371</v>
      </c>
      <c r="K39">
        <v>0.4242285073332373</v>
      </c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6522-CD69-4533-9C4A-4323F35348E2}">
  <dimension ref="A2:J25"/>
  <sheetViews>
    <sheetView topLeftCell="A12" workbookViewId="0">
      <selection activeCell="M44" sqref="M44"/>
    </sheetView>
  </sheetViews>
  <sheetFormatPr defaultRowHeight="14.25" x14ac:dyDescent="0.45"/>
  <cols>
    <col min="1" max="1" width="23.796875" customWidth="1"/>
    <col min="2" max="10" width="10.1328125" bestFit="1" customWidth="1"/>
  </cols>
  <sheetData>
    <row r="2" spans="1:10" x14ac:dyDescent="0.4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</row>
    <row r="3" spans="1:10" x14ac:dyDescent="0.45">
      <c r="A3" s="1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45">
      <c r="A4" s="1" t="s">
        <v>10</v>
      </c>
      <c r="B4" s="3">
        <v>417169.83333333331</v>
      </c>
      <c r="C4" s="3">
        <v>380675.5</v>
      </c>
      <c r="D4" s="3">
        <v>344181.16666666669</v>
      </c>
      <c r="E4" s="3">
        <v>309417.01388888893</v>
      </c>
      <c r="F4" s="3">
        <v>277694.05555555562</v>
      </c>
      <c r="G4" s="3">
        <v>249012.29166666674</v>
      </c>
      <c r="H4" s="3">
        <v>223227.54050925933</v>
      </c>
      <c r="I4" s="3">
        <v>200086.36921296304</v>
      </c>
      <c r="J4" s="3">
        <v>179335.34490740747</v>
      </c>
    </row>
    <row r="5" spans="1:10" x14ac:dyDescent="0.45">
      <c r="A5" s="1" t="s">
        <v>11</v>
      </c>
      <c r="B5" s="3">
        <v>231329.41666666666</v>
      </c>
      <c r="C5" s="3">
        <v>210544.33333333331</v>
      </c>
      <c r="D5" s="3">
        <v>189759.24999999997</v>
      </c>
      <c r="E5" s="3">
        <v>170481.79861111109</v>
      </c>
      <c r="F5" s="3">
        <v>152936.4375</v>
      </c>
      <c r="G5" s="3">
        <v>137123.16666666666</v>
      </c>
      <c r="H5" s="3">
        <v>122916.35011574073</v>
      </c>
      <c r="I5" s="3">
        <v>110171.64699074073</v>
      </c>
      <c r="J5" s="3">
        <v>98744.716435185168</v>
      </c>
    </row>
    <row r="6" spans="1:10" x14ac:dyDescent="0.45">
      <c r="A6" s="1" t="s">
        <v>12</v>
      </c>
      <c r="B6" s="3">
        <v>109285.91094636041</v>
      </c>
      <c r="C6" s="3">
        <v>80963.866419540616</v>
      </c>
      <c r="D6" s="3">
        <v>52641.821892720822</v>
      </c>
      <c r="E6" s="3">
        <v>24319.777365901027</v>
      </c>
      <c r="F6" s="3">
        <v>0</v>
      </c>
      <c r="G6" s="3">
        <v>0</v>
      </c>
      <c r="H6" s="3">
        <v>0</v>
      </c>
      <c r="I6" s="3">
        <v>0</v>
      </c>
      <c r="J6" s="3">
        <v>0</v>
      </c>
    </row>
    <row r="7" spans="1:10" x14ac:dyDescent="0.45">
      <c r="A7" s="1" t="s">
        <v>13</v>
      </c>
      <c r="B7" s="3">
        <v>409651.16666666669</v>
      </c>
      <c r="C7" s="3">
        <v>371529.41666666669</v>
      </c>
      <c r="D7" s="3">
        <v>333407.66666666669</v>
      </c>
      <c r="E7" s="3">
        <v>299270.06944444444</v>
      </c>
      <c r="F7" s="3">
        <v>268309.28472222219</v>
      </c>
      <c r="G7" s="3">
        <v>240525.31249999997</v>
      </c>
      <c r="H7" s="3">
        <v>215586.14004629626</v>
      </c>
      <c r="I7" s="3">
        <v>193227.03298611107</v>
      </c>
      <c r="J7" s="3">
        <v>173183.25694444441</v>
      </c>
    </row>
    <row r="8" spans="1:10" x14ac:dyDescent="0.45">
      <c r="A8" s="1" t="s">
        <v>14</v>
      </c>
      <c r="B8" s="3">
        <v>39694.583333333336</v>
      </c>
      <c r="C8" s="3">
        <v>35977.25</v>
      </c>
      <c r="D8" s="3">
        <v>32259.916666666668</v>
      </c>
      <c r="E8" s="3">
        <v>28952.034722222223</v>
      </c>
      <c r="F8" s="3">
        <v>25953.930555555555</v>
      </c>
      <c r="G8" s="3">
        <v>23265.604166666664</v>
      </c>
      <c r="H8" s="3">
        <v>20852.934606481478</v>
      </c>
      <c r="I8" s="3">
        <v>18690.107060185182</v>
      </c>
      <c r="J8" s="3">
        <v>16751.30671296296</v>
      </c>
    </row>
    <row r="9" spans="1:10" x14ac:dyDescent="0.45">
      <c r="A9" s="1" t="s">
        <v>15</v>
      </c>
      <c r="B9" s="3">
        <v>152344.16666666666</v>
      </c>
      <c r="C9" s="3">
        <v>138342.5</v>
      </c>
      <c r="D9" s="3">
        <v>124340.83333333333</v>
      </c>
      <c r="E9" s="3">
        <v>111645.48611111111</v>
      </c>
      <c r="F9" s="3">
        <v>100116.94444444444</v>
      </c>
      <c r="G9" s="3">
        <v>89755.208333333328</v>
      </c>
      <c r="H9" s="3">
        <v>80451.417824074073</v>
      </c>
      <c r="I9" s="3">
        <v>72108.339120370365</v>
      </c>
      <c r="J9" s="3">
        <v>64628.73842592592</v>
      </c>
    </row>
    <row r="10" spans="1:10" x14ac:dyDescent="0.45">
      <c r="A10" s="4" t="s">
        <v>16</v>
      </c>
      <c r="B10" s="5">
        <f>SUM(B4:B9)</f>
        <v>1359475.0776130271</v>
      </c>
      <c r="C10" s="5">
        <f t="shared" ref="C10:J10" si="0">SUM(C4:C9)</f>
        <v>1218032.8664195405</v>
      </c>
      <c r="D10" s="5">
        <f t="shared" si="0"/>
        <v>1076590.6552260541</v>
      </c>
      <c r="E10" s="5">
        <f t="shared" si="0"/>
        <v>944086.18014367891</v>
      </c>
      <c r="F10" s="5">
        <f t="shared" si="0"/>
        <v>825010.65277777775</v>
      </c>
      <c r="G10" s="5">
        <f t="shared" si="0"/>
        <v>739681.58333333337</v>
      </c>
      <c r="H10" s="5">
        <f t="shared" si="0"/>
        <v>663034.3831018518</v>
      </c>
      <c r="I10" s="5">
        <f t="shared" si="0"/>
        <v>594283.49537037034</v>
      </c>
      <c r="J10" s="5">
        <f t="shared" si="0"/>
        <v>532643.36342592596</v>
      </c>
    </row>
    <row r="11" spans="1:10" x14ac:dyDescent="0.45">
      <c r="A11" s="4" t="s">
        <v>17</v>
      </c>
      <c r="B11" s="6">
        <f>B10*3</f>
        <v>4078425.2328390814</v>
      </c>
      <c r="C11" s="6">
        <f t="shared" ref="C11:J11" si="1">C10*3</f>
        <v>3654098.5992586212</v>
      </c>
      <c r="D11" s="6">
        <f t="shared" si="1"/>
        <v>3229771.9656781624</v>
      </c>
      <c r="E11" s="6">
        <f t="shared" si="1"/>
        <v>2832258.5404310366</v>
      </c>
      <c r="F11" s="6">
        <f t="shared" si="1"/>
        <v>2475031.958333333</v>
      </c>
      <c r="G11" s="6">
        <f t="shared" si="1"/>
        <v>2219044.75</v>
      </c>
      <c r="H11" s="6">
        <f t="shared" si="1"/>
        <v>1989103.1493055555</v>
      </c>
      <c r="I11" s="6">
        <f t="shared" si="1"/>
        <v>1782850.486111111</v>
      </c>
      <c r="J11" s="6">
        <f t="shared" si="1"/>
        <v>1597930.090277778</v>
      </c>
    </row>
    <row r="12" spans="1:10" x14ac:dyDescent="0.45">
      <c r="A12" s="7" t="s">
        <v>18</v>
      </c>
      <c r="B12" s="9">
        <f>SUM(B11:J11)</f>
        <v>23858514.772234678</v>
      </c>
      <c r="C12" s="10"/>
      <c r="D12" s="10"/>
      <c r="E12" s="10"/>
      <c r="F12" s="10"/>
      <c r="G12" s="10"/>
      <c r="H12" s="10"/>
      <c r="I12" s="10"/>
      <c r="J12" s="10"/>
    </row>
    <row r="15" spans="1:10" x14ac:dyDescent="0.45">
      <c r="B15" t="s">
        <v>34</v>
      </c>
    </row>
    <row r="16" spans="1:10" x14ac:dyDescent="0.45">
      <c r="A16" s="1" t="s">
        <v>10</v>
      </c>
      <c r="B16">
        <v>1</v>
      </c>
      <c r="C16" s="18">
        <f>C4/B4</f>
        <v>0.91251924176364629</v>
      </c>
      <c r="D16" s="18">
        <f>D4/B4</f>
        <v>0.82503848352729248</v>
      </c>
      <c r="E16" s="18">
        <f>E4/B4</f>
        <v>0.74170515019395922</v>
      </c>
      <c r="F16" s="18">
        <f>F4/B4</f>
        <v>0.66566188004698879</v>
      </c>
      <c r="G16" s="18">
        <f>G4/B4</f>
        <v>0.59690867308638107</v>
      </c>
      <c r="H16" s="18">
        <f>H4/B4</f>
        <v>0.53509991057021777</v>
      </c>
      <c r="I16" s="17">
        <f>I4/B4</f>
        <v>0.47962808723296879</v>
      </c>
      <c r="J16" s="18">
        <f>J4/B4</f>
        <v>0.42988569780910368</v>
      </c>
    </row>
    <row r="17" spans="1:10" x14ac:dyDescent="0.45">
      <c r="A17" s="1" t="s">
        <v>11</v>
      </c>
      <c r="B17">
        <v>1</v>
      </c>
      <c r="C17" s="18">
        <f t="shared" ref="C17:C21" si="2">C5/B5</f>
        <v>0.91014941535393423</v>
      </c>
      <c r="D17" s="18">
        <f t="shared" ref="D17:D21" si="3">D5/B5</f>
        <v>0.82029883070786858</v>
      </c>
      <c r="E17" s="18">
        <f t="shared" ref="E17:E21" si="4">E5/B5</f>
        <v>0.73696549737453521</v>
      </c>
      <c r="F17" s="18">
        <f t="shared" ref="F17:F21" si="5">F5/B5</f>
        <v>0.66111971276170745</v>
      </c>
      <c r="G17" s="18">
        <f t="shared" ref="G17:G21" si="6">G5/B5</f>
        <v>0.59276147686938507</v>
      </c>
      <c r="H17" s="18">
        <f t="shared" ref="H17:H21" si="7">H5/B5</f>
        <v>0.53134768542150712</v>
      </c>
      <c r="I17" s="17">
        <f t="shared" ref="I17:I21" si="8">I5/B5</f>
        <v>0.47625437602469811</v>
      </c>
      <c r="J17" s="18">
        <f t="shared" ref="J17:J21" si="9">J5/B5</f>
        <v>0.42685758628558268</v>
      </c>
    </row>
    <row r="18" spans="1:10" x14ac:dyDescent="0.45">
      <c r="A18" s="1" t="s">
        <v>12</v>
      </c>
      <c r="B18">
        <v>1</v>
      </c>
      <c r="C18" s="18">
        <f t="shared" si="2"/>
        <v>0.74084450336218743</v>
      </c>
      <c r="D18" s="18">
        <f t="shared" si="3"/>
        <v>0.48168900672437476</v>
      </c>
      <c r="E18" s="18">
        <f t="shared" si="4"/>
        <v>0.22253351008656214</v>
      </c>
      <c r="F18" s="18">
        <f t="shared" si="5"/>
        <v>0</v>
      </c>
      <c r="G18" s="18">
        <f t="shared" si="6"/>
        <v>0</v>
      </c>
      <c r="H18" s="18">
        <f t="shared" si="7"/>
        <v>0</v>
      </c>
      <c r="I18" s="17">
        <f t="shared" si="8"/>
        <v>0</v>
      </c>
      <c r="J18" s="18">
        <f t="shared" si="9"/>
        <v>0</v>
      </c>
    </row>
    <row r="19" spans="1:10" x14ac:dyDescent="0.45">
      <c r="A19" s="1" t="s">
        <v>13</v>
      </c>
      <c r="B19">
        <v>1</v>
      </c>
      <c r="C19" s="18">
        <f t="shared" si="2"/>
        <v>0.90694094609763509</v>
      </c>
      <c r="D19" s="18">
        <f t="shared" si="3"/>
        <v>0.81388189219527018</v>
      </c>
      <c r="E19" s="18">
        <f t="shared" si="4"/>
        <v>0.73054855886193681</v>
      </c>
      <c r="F19" s="18">
        <f t="shared" si="5"/>
        <v>0.65497014668713383</v>
      </c>
      <c r="G19" s="18">
        <f t="shared" si="6"/>
        <v>0.58714665567086133</v>
      </c>
      <c r="H19" s="18">
        <f t="shared" si="7"/>
        <v>0.52626760909903325</v>
      </c>
      <c r="I19" s="17">
        <f t="shared" si="8"/>
        <v>0.47168676354177208</v>
      </c>
      <c r="J19" s="18">
        <f t="shared" si="9"/>
        <v>0.4227578755692003</v>
      </c>
    </row>
    <row r="20" spans="1:10" x14ac:dyDescent="0.45">
      <c r="A20" s="1" t="s">
        <v>14</v>
      </c>
      <c r="B20">
        <v>1</v>
      </c>
      <c r="C20" s="18">
        <f t="shared" si="2"/>
        <v>0.90635162228263721</v>
      </c>
      <c r="D20" s="18">
        <f t="shared" si="3"/>
        <v>0.81270324456527443</v>
      </c>
      <c r="E20" s="18">
        <f t="shared" si="4"/>
        <v>0.72936991123194106</v>
      </c>
      <c r="F20" s="18">
        <f t="shared" si="5"/>
        <v>0.65384060937505462</v>
      </c>
      <c r="G20" s="18">
        <f t="shared" si="6"/>
        <v>0.58611533899461499</v>
      </c>
      <c r="H20" s="18">
        <f t="shared" si="7"/>
        <v>0.52533451305861989</v>
      </c>
      <c r="I20" s="17">
        <f t="shared" si="8"/>
        <v>0.47084779561069873</v>
      </c>
      <c r="J20" s="18">
        <f t="shared" si="9"/>
        <v>0.42200485069448079</v>
      </c>
    </row>
    <row r="21" spans="1:10" x14ac:dyDescent="0.45">
      <c r="A21" s="1" t="s">
        <v>15</v>
      </c>
      <c r="B21">
        <v>1</v>
      </c>
      <c r="C21" s="18">
        <f>C9/B9</f>
        <v>0.90809187530427271</v>
      </c>
      <c r="D21" s="18">
        <f t="shared" si="3"/>
        <v>0.81618375060854531</v>
      </c>
      <c r="E21" s="18">
        <f t="shared" si="4"/>
        <v>0.73285041727521205</v>
      </c>
      <c r="F21" s="18">
        <f t="shared" si="5"/>
        <v>0.65717609433318924</v>
      </c>
      <c r="G21" s="18">
        <f t="shared" si="6"/>
        <v>0.58916078178247722</v>
      </c>
      <c r="H21" s="18">
        <f t="shared" si="7"/>
        <v>0.5280899136762095</v>
      </c>
      <c r="I21" s="17">
        <f t="shared" si="8"/>
        <v>0.47332523914844371</v>
      </c>
      <c r="J21" s="18">
        <f t="shared" si="9"/>
        <v>0.4242285073332373</v>
      </c>
    </row>
    <row r="25" spans="1:10" x14ac:dyDescent="0.45">
      <c r="D25" t="s">
        <v>35</v>
      </c>
    </row>
  </sheetData>
  <mergeCells count="2">
    <mergeCell ref="A2:J2"/>
    <mergeCell ref="B12:J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B93BF39C13ED4784AF749AFE98879E" ma:contentTypeVersion="17" ma:contentTypeDescription="Skapa ett nytt dokument." ma:contentTypeScope="" ma:versionID="8e1bfed0610210d6997b6c85bc9bfb4c">
  <xsd:schema xmlns:xsd="http://www.w3.org/2001/XMLSchema" xmlns:xs="http://www.w3.org/2001/XMLSchema" xmlns:p="http://schemas.microsoft.com/office/2006/metadata/properties" xmlns:ns2="4bbcc925-30e6-4322-ae2e-35e2f26a0cb5" xmlns:ns3="786b197c-1e1a-41b0-a3bc-efc6bae36f3c" targetNamespace="http://schemas.microsoft.com/office/2006/metadata/properties" ma:root="true" ma:fieldsID="a95493fa13f9d4f29f14249de2e372e6" ns2:_="" ns3:_="">
    <xsd:import namespace="4bbcc925-30e6-4322-ae2e-35e2f26a0cb5"/>
    <xsd:import namespace="786b197c-1e1a-41b0-a3bc-efc6bae36f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c925-30e6-4322-ae2e-35e2f26a0cb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4ed0caf-0303-4da1-96e1-6b0504621346}" ma:internalName="TaxCatchAll" ma:showField="CatchAllData" ma:web="4bbcc925-30e6-4322-ae2e-35e2f26a0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b197c-1e1a-41b0-a3bc-efc6bae36f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b242e9b-2841-42ae-884b-548b5f8b78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6A44F4-DB74-482B-B43D-D2A2715625A5}"/>
</file>

<file path=customXml/itemProps2.xml><?xml version="1.0" encoding="utf-8"?>
<ds:datastoreItem xmlns:ds="http://schemas.openxmlformats.org/officeDocument/2006/customXml" ds:itemID="{089CBE9C-5C7C-4952-87CC-33627D47CF7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 Andrea</vt:lpstr>
      <vt:lpstr>projected meal prov from TRC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Yazar</dc:creator>
  <cp:lastModifiedBy>User</cp:lastModifiedBy>
  <dcterms:created xsi:type="dcterms:W3CDTF">2023-04-25T12:44:06Z</dcterms:created>
  <dcterms:modified xsi:type="dcterms:W3CDTF">2023-04-28T09:38:44Z</dcterms:modified>
</cp:coreProperties>
</file>